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2. Bear Bull Traders\2. Success Webinar\"/>
    </mc:Choice>
  </mc:AlternateContent>
  <xr:revisionPtr revIDLastSave="0" documentId="13_ncr:1_{4AFCF31A-7478-4C27-8A84-F6CFE73DF7FA}" xr6:coauthVersionLast="47" xr6:coauthVersionMax="47" xr10:uidLastSave="{00000000-0000-0000-0000-000000000000}"/>
  <bookViews>
    <workbookView xWindow="-57720" yWindow="-120" windowWidth="29040" windowHeight="16440" xr2:uid="{00000000-000D-0000-FFFF-FFFF00000000}"/>
  </bookViews>
  <sheets>
    <sheet name="IB Commission Calculator"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6" i="1" l="1"/>
  <c r="E6" i="1"/>
  <c r="G6" i="1" s="1"/>
  <c r="K21" i="1"/>
  <c r="O21" i="1" s="1"/>
  <c r="J21" i="1"/>
  <c r="G21" i="1"/>
  <c r="E21" i="1"/>
  <c r="K20" i="1"/>
  <c r="O20" i="1" s="1"/>
  <c r="J20" i="1"/>
  <c r="E20" i="1"/>
  <c r="G20" i="1" s="1"/>
  <c r="O19" i="1"/>
  <c r="M19" i="1"/>
  <c r="L19" i="1"/>
  <c r="N19" i="1" s="1"/>
  <c r="P19" i="1" s="1"/>
  <c r="K19" i="1"/>
  <c r="J19" i="1"/>
  <c r="E19" i="1"/>
  <c r="G19" i="1" s="1"/>
  <c r="L18" i="1"/>
  <c r="N18" i="1" s="1"/>
  <c r="K18" i="1"/>
  <c r="M18" i="1" s="1"/>
  <c r="J18" i="1"/>
  <c r="E18" i="1"/>
  <c r="G18" i="1" s="1"/>
  <c r="K17" i="1"/>
  <c r="O17" i="1" s="1"/>
  <c r="J17" i="1"/>
  <c r="E17" i="1"/>
  <c r="G17" i="1" s="1"/>
  <c r="K16" i="1"/>
  <c r="J16" i="1"/>
  <c r="F16" i="1"/>
  <c r="F22" i="1" s="1"/>
  <c r="E16" i="1"/>
  <c r="E22" i="1" s="1"/>
  <c r="K11" i="1"/>
  <c r="M11" i="1" s="1"/>
  <c r="J11" i="1"/>
  <c r="F11" i="1"/>
  <c r="E11" i="1"/>
  <c r="K10" i="1"/>
  <c r="O10" i="1" s="1"/>
  <c r="J10" i="1"/>
  <c r="F10" i="1"/>
  <c r="E10" i="1"/>
  <c r="K9" i="1"/>
  <c r="O9" i="1" s="1"/>
  <c r="J9" i="1"/>
  <c r="F9" i="1"/>
  <c r="E9" i="1"/>
  <c r="G9" i="1" s="1"/>
  <c r="K8" i="1"/>
  <c r="O8" i="1" s="1"/>
  <c r="J8" i="1"/>
  <c r="F8" i="1"/>
  <c r="E8" i="1"/>
  <c r="G8" i="1" s="1"/>
  <c r="K7" i="1"/>
  <c r="O7" i="1" s="1"/>
  <c r="J7" i="1"/>
  <c r="F7" i="1"/>
  <c r="E7" i="1"/>
  <c r="G7" i="1" s="1"/>
  <c r="K6" i="1"/>
  <c r="L6" i="1" s="1"/>
  <c r="J6" i="1"/>
  <c r="G10" i="1" l="1"/>
  <c r="M9" i="1"/>
  <c r="O6" i="1"/>
  <c r="M6" i="1"/>
  <c r="G11" i="1"/>
  <c r="F12" i="1"/>
  <c r="N6" i="1"/>
  <c r="M10" i="1"/>
  <c r="O11" i="1"/>
  <c r="G16" i="1"/>
  <c r="G22" i="1" s="1"/>
  <c r="L17" i="1"/>
  <c r="O18" i="1"/>
  <c r="O22" i="1" s="1"/>
  <c r="L21" i="1"/>
  <c r="L9" i="1"/>
  <c r="N10" i="1"/>
  <c r="M17" i="1"/>
  <c r="P18" i="1"/>
  <c r="M21" i="1"/>
  <c r="L8" i="1"/>
  <c r="N8" i="1" s="1"/>
  <c r="L16" i="1"/>
  <c r="L20" i="1"/>
  <c r="L11" i="1"/>
  <c r="L10" i="1"/>
  <c r="M16" i="1"/>
  <c r="M20" i="1"/>
  <c r="E12" i="1"/>
  <c r="M8" i="1"/>
  <c r="L7" i="1"/>
  <c r="M7" i="1"/>
  <c r="G12" i="1" l="1"/>
  <c r="M12" i="1"/>
  <c r="O12" i="1"/>
  <c r="P6" i="1"/>
  <c r="L22" i="1"/>
  <c r="N11" i="1"/>
  <c r="P11" i="1" s="1"/>
  <c r="N17" i="1"/>
  <c r="P17" i="1"/>
  <c r="N20" i="1"/>
  <c r="P20" i="1" s="1"/>
  <c r="P8" i="1"/>
  <c r="N16" i="1"/>
  <c r="L12" i="1"/>
  <c r="M22" i="1"/>
  <c r="N21" i="1"/>
  <c r="P21" i="1" s="1"/>
  <c r="N7" i="1"/>
  <c r="P7" i="1" s="1"/>
  <c r="P10" i="1"/>
  <c r="N9" i="1"/>
  <c r="P9" i="1" s="1"/>
  <c r="N22" i="1" l="1"/>
  <c r="P12" i="1"/>
  <c r="N12" i="1"/>
  <c r="P16" i="1"/>
  <c r="P22" i="1" s="1"/>
</calcChain>
</file>

<file path=xl/sharedStrings.xml><?xml version="1.0" encoding="utf-8"?>
<sst xmlns="http://schemas.openxmlformats.org/spreadsheetml/2006/main" count="105" uniqueCount="42">
  <si>
    <t>Bear Bull Traders Interactive Brokers Commission Calculator</t>
  </si>
  <si>
    <t>Fixed Long</t>
  </si>
  <si>
    <t>Tiered Long</t>
  </si>
  <si>
    <t>Price</t>
  </si>
  <si>
    <t>Shares</t>
  </si>
  <si>
    <t>Broker Fee</t>
  </si>
  <si>
    <t>Regulatory Fee</t>
  </si>
  <si>
    <t>Total Cost Per Trade</t>
  </si>
  <si>
    <t>Clearing Fee</t>
  </si>
  <si>
    <t>ECN FEE</t>
  </si>
  <si>
    <t>BUY</t>
  </si>
  <si>
    <t>n/a</t>
  </si>
  <si>
    <t>Partial Sell</t>
  </si>
  <si>
    <t>Totals</t>
  </si>
  <si>
    <t>Fixed Short</t>
  </si>
  <si>
    <t>Tiered Short</t>
  </si>
  <si>
    <t>SHORT</t>
  </si>
  <si>
    <t>Partial Cover</t>
  </si>
  <si>
    <t>Fixed</t>
  </si>
  <si>
    <t>Tiered</t>
  </si>
  <si>
    <t>How Calculated</t>
  </si>
  <si>
    <t>Buy or Sell Orders</t>
  </si>
  <si>
    <t>Note: All fields for tiered long and short are locked. To change price and shares for tiered structure, change the price and shares for Fixed long and short.  You can also change cells C26-C32 and D26-D32. All other fields are locked.</t>
  </si>
  <si>
    <t>Broker Charge</t>
  </si>
  <si>
    <t>Per Share</t>
  </si>
  <si>
    <t>Buy/Sell</t>
  </si>
  <si>
    <t>SEC TransFee</t>
  </si>
  <si>
    <t>Aggregate Sales</t>
  </si>
  <si>
    <t>Sell</t>
  </si>
  <si>
    <t>FINRA TAF</t>
  </si>
  <si>
    <t>FINRA Pass</t>
  </si>
  <si>
    <t>* IB commission</t>
  </si>
  <si>
    <t>NYSE Pass</t>
  </si>
  <si>
    <t>ECN Fee</t>
  </si>
  <si>
    <t>Securities &amp; Exchange Commission Transaction Fee:</t>
  </si>
  <si>
    <t>SEC 31 Broker Regulation Fee</t>
  </si>
  <si>
    <t>FINRA fee</t>
  </si>
  <si>
    <t>Financial Industry Regulatory Authority (FINRA) Transaction Fee (TAF)</t>
  </si>
  <si>
    <t>Financial Industry Regulatory Authority (FINRA) Pass Through Fee</t>
  </si>
  <si>
    <t>New York Stock Excahnge Pass Through Fee</t>
  </si>
  <si>
    <t xml:space="preserve">NSCC, DTC </t>
  </si>
  <si>
    <t>National Securities Clearing Corporation, Depository Trust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</si>
</sst>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quot;$&quot;#,##0.0000"/>
    <numFmt numFmtId="166" formatCode="&quot;$&quot;#,##0.000000"/>
    <numFmt numFmtId="167" formatCode="&quot;$&quot;#,##0.00000"/>
    <numFmt numFmtId="168" formatCode="&quot;$&quot;#,##0.0000000"/>
  </numFmts>
  <fonts count="12" x14ac:knownFonts="1">
    <font>
      <sz val="10"/>
      <color rgb="FF000000"/>
      <name val="Arial"/>
    </font>
    <font>
      <sz val="12"/>
      <name val="Trebuchet MS"/>
    </font>
    <font>
      <b/>
      <sz val="12"/>
      <name val="Trebuchet MS"/>
    </font>
    <font>
      <b/>
      <sz val="24"/>
      <color rgb="FFFFFFFF"/>
      <name val="Trebuchet MS"/>
    </font>
    <font>
      <sz val="10"/>
      <name val="Arial"/>
    </font>
    <font>
      <b/>
      <sz val="18"/>
      <name val="Trebuchet MS"/>
    </font>
    <font>
      <b/>
      <i/>
      <sz val="12"/>
      <name val="Trebuchet MS"/>
    </font>
    <font>
      <sz val="12"/>
      <color rgb="FF000000"/>
      <name val="Trebuchet MS"/>
    </font>
    <font>
      <b/>
      <u/>
      <sz val="12"/>
      <color rgb="FFFF0000"/>
      <name val="Trebuchet MS"/>
    </font>
    <font>
      <b/>
      <u/>
      <sz val="12"/>
      <color rgb="FFFF0000"/>
      <name val="Trebuchet MS"/>
    </font>
    <font>
      <sz val="18"/>
      <name val="Trebuchet MS"/>
    </font>
    <font>
      <sz val="12"/>
      <name val="Trebuchet MS"/>
      <family val="2"/>
    </font>
  </fonts>
  <fills count="8">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rgb="FFF4CCCC"/>
        <bgColor rgb="FFF4CCCC"/>
      </patternFill>
    </fill>
    <fill>
      <patternFill patternType="solid">
        <fgColor rgb="FFCFE2F3"/>
        <bgColor rgb="FFCFE2F3"/>
      </patternFill>
    </fill>
    <fill>
      <patternFill patternType="solid">
        <fgColor rgb="FFF3F3F3"/>
        <bgColor rgb="FFF3F3F3"/>
      </patternFill>
    </fill>
    <fill>
      <patternFill patternType="solid">
        <fgColor rgb="FFD9EAD3"/>
        <bgColor rgb="FFD9EAD3"/>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87">
    <xf numFmtId="0" fontId="0" fillId="0" borderId="0" xfId="0" applyFont="1" applyAlignment="1"/>
    <xf numFmtId="0" fontId="1" fillId="0" borderId="0" xfId="0" applyFont="1"/>
    <xf numFmtId="0" fontId="2" fillId="0" borderId="0" xfId="0" applyFont="1" applyAlignment="1">
      <alignment horizontal="center"/>
    </xf>
    <xf numFmtId="0" fontId="2" fillId="3" borderId="0" xfId="0" applyFont="1" applyFill="1" applyAlignment="1">
      <alignment horizontal="center"/>
    </xf>
    <xf numFmtId="0" fontId="1" fillId="3" borderId="0" xfId="0" applyFont="1" applyFill="1"/>
    <xf numFmtId="0" fontId="1" fillId="0" borderId="0" xfId="0" applyFont="1" applyAlignment="1"/>
    <xf numFmtId="0" fontId="1" fillId="0" borderId="7" xfId="0" applyFont="1" applyBorder="1" applyAlignment="1"/>
    <xf numFmtId="0" fontId="2" fillId="0" borderId="8" xfId="0" applyFont="1" applyBorder="1" applyAlignment="1">
      <alignment horizontal="center"/>
    </xf>
    <xf numFmtId="0" fontId="1" fillId="0" borderId="0" xfId="0" applyFont="1" applyAlignment="1">
      <alignment horizontal="center"/>
    </xf>
    <xf numFmtId="0" fontId="2" fillId="0" borderId="0" xfId="0" applyFont="1" applyAlignment="1"/>
    <xf numFmtId="0" fontId="6" fillId="5" borderId="7" xfId="0" applyFont="1" applyFill="1" applyBorder="1" applyAlignment="1"/>
    <xf numFmtId="164" fontId="6" fillId="5" borderId="0" xfId="0" applyNumberFormat="1" applyFont="1" applyFill="1" applyAlignment="1">
      <alignment horizontal="center"/>
    </xf>
    <xf numFmtId="0" fontId="6" fillId="5" borderId="0" xfId="0" applyFont="1" applyFill="1" applyAlignment="1">
      <alignment horizontal="center"/>
    </xf>
    <xf numFmtId="164" fontId="6" fillId="5" borderId="0" xfId="0" applyNumberFormat="1" applyFont="1" applyFill="1" applyAlignment="1">
      <alignment horizontal="center"/>
    </xf>
    <xf numFmtId="164" fontId="6" fillId="5" borderId="8" xfId="0" applyNumberFormat="1" applyFont="1" applyFill="1" applyBorder="1" applyAlignment="1">
      <alignment horizontal="center"/>
    </xf>
    <xf numFmtId="165" fontId="6" fillId="5" borderId="0" xfId="0" applyNumberFormat="1" applyFont="1" applyFill="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center"/>
    </xf>
    <xf numFmtId="164" fontId="7" fillId="3" borderId="0" xfId="0" applyNumberFormat="1" applyFont="1" applyFill="1" applyAlignment="1">
      <alignment horizontal="center"/>
    </xf>
    <xf numFmtId="164" fontId="1" fillId="0" borderId="8" xfId="0" applyNumberFormat="1" applyFont="1" applyBorder="1" applyAlignment="1">
      <alignment horizontal="center"/>
    </xf>
    <xf numFmtId="165" fontId="1" fillId="0" borderId="0" xfId="0" applyNumberFormat="1" applyFont="1" applyAlignment="1">
      <alignment horizontal="center"/>
    </xf>
    <xf numFmtId="0" fontId="1" fillId="6" borderId="7" xfId="0" applyFont="1" applyFill="1" applyBorder="1" applyAlignment="1"/>
    <xf numFmtId="164" fontId="1" fillId="6" borderId="0" xfId="0" applyNumberFormat="1" applyFont="1" applyFill="1" applyAlignment="1">
      <alignment horizontal="center"/>
    </xf>
    <xf numFmtId="0" fontId="1" fillId="6" borderId="0" xfId="0" applyFont="1" applyFill="1" applyAlignment="1">
      <alignment horizontal="center"/>
    </xf>
    <xf numFmtId="164" fontId="1" fillId="6" borderId="0" xfId="0" applyNumberFormat="1" applyFont="1" applyFill="1" applyAlignment="1">
      <alignment horizontal="center"/>
    </xf>
    <xf numFmtId="164" fontId="7" fillId="6" borderId="0" xfId="0" applyNumberFormat="1" applyFont="1" applyFill="1" applyAlignment="1">
      <alignment horizontal="center"/>
    </xf>
    <xf numFmtId="164" fontId="1" fillId="6" borderId="8" xfId="0" applyNumberFormat="1" applyFont="1" applyFill="1" applyBorder="1" applyAlignment="1">
      <alignment horizontal="center"/>
    </xf>
    <xf numFmtId="165" fontId="1" fillId="6" borderId="0" xfId="0" applyNumberFormat="1" applyFont="1" applyFill="1" applyAlignment="1">
      <alignment horizontal="center"/>
    </xf>
    <xf numFmtId="166" fontId="1" fillId="0" borderId="0" xfId="0" applyNumberFormat="1" applyFont="1" applyAlignment="1">
      <alignment horizontal="center"/>
    </xf>
    <xf numFmtId="167" fontId="1" fillId="0" borderId="0" xfId="0" applyNumberFormat="1" applyFont="1" applyAlignment="1">
      <alignment horizontal="center"/>
    </xf>
    <xf numFmtId="0" fontId="2" fillId="0" borderId="9" xfId="0" applyFont="1" applyBorder="1" applyAlignment="1"/>
    <xf numFmtId="0" fontId="1" fillId="0" borderId="10" xfId="0" applyFont="1" applyBorder="1" applyAlignment="1">
      <alignment horizontal="center"/>
    </xf>
    <xf numFmtId="0" fontId="1" fillId="0" borderId="10" xfId="0" applyFont="1" applyBorder="1" applyAlignment="1">
      <alignment horizontal="center"/>
    </xf>
    <xf numFmtId="164" fontId="2" fillId="0" borderId="10" xfId="0" applyNumberFormat="1" applyFont="1" applyBorder="1" applyAlignment="1">
      <alignment horizontal="right"/>
    </xf>
    <xf numFmtId="164" fontId="8" fillId="7" borderId="11" xfId="0" applyNumberFormat="1" applyFont="1" applyFill="1" applyBorder="1" applyAlignment="1">
      <alignment horizontal="right"/>
    </xf>
    <xf numFmtId="0" fontId="2" fillId="0" borderId="10" xfId="0" applyFont="1" applyBorder="1"/>
    <xf numFmtId="0" fontId="1" fillId="0" borderId="7" xfId="0" applyFont="1" applyBorder="1"/>
    <xf numFmtId="0" fontId="1" fillId="0" borderId="8" xfId="0" applyFont="1" applyBorder="1"/>
    <xf numFmtId="164" fontId="6" fillId="5" borderId="0" xfId="0" applyNumberFormat="1" applyFont="1" applyFill="1" applyAlignment="1">
      <alignment horizontal="center"/>
    </xf>
    <xf numFmtId="164" fontId="6" fillId="5" borderId="8" xfId="0" applyNumberFormat="1" applyFont="1" applyFill="1" applyBorder="1" applyAlignment="1">
      <alignment horizontal="center"/>
    </xf>
    <xf numFmtId="165" fontId="1" fillId="0" borderId="0" xfId="0" applyNumberFormat="1" applyFont="1" applyAlignment="1"/>
    <xf numFmtId="164" fontId="1" fillId="0" borderId="0" xfId="0" applyNumberFormat="1" applyFont="1" applyAlignment="1">
      <alignment horizontal="center"/>
    </xf>
    <xf numFmtId="164" fontId="1" fillId="0" borderId="8" xfId="0" applyNumberFormat="1" applyFont="1" applyBorder="1" applyAlignment="1">
      <alignment horizontal="center"/>
    </xf>
    <xf numFmtId="164" fontId="1" fillId="6" borderId="0" xfId="0" applyNumberFormat="1" applyFont="1" applyFill="1" applyAlignment="1">
      <alignment horizontal="center"/>
    </xf>
    <xf numFmtId="164" fontId="1" fillId="6" borderId="8" xfId="0" applyNumberFormat="1" applyFont="1" applyFill="1" applyBorder="1" applyAlignment="1">
      <alignment horizontal="center"/>
    </xf>
    <xf numFmtId="2" fontId="1" fillId="0" borderId="0" xfId="0" applyNumberFormat="1" applyFont="1"/>
    <xf numFmtId="164" fontId="1" fillId="0" borderId="8" xfId="0" applyNumberFormat="1" applyFont="1" applyBorder="1" applyAlignment="1">
      <alignment horizontal="center"/>
    </xf>
    <xf numFmtId="164" fontId="2" fillId="0" borderId="10" xfId="0" applyNumberFormat="1" applyFont="1" applyBorder="1" applyAlignment="1">
      <alignment horizontal="right"/>
    </xf>
    <xf numFmtId="164" fontId="9" fillId="7" borderId="11" xfId="0" applyNumberFormat="1" applyFont="1" applyFill="1" applyBorder="1" applyAlignment="1">
      <alignment horizontal="right"/>
    </xf>
    <xf numFmtId="0" fontId="1" fillId="4" borderId="1" xfId="0" applyFont="1" applyFill="1" applyBorder="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6" borderId="7" xfId="0" applyFont="1" applyFill="1" applyBorder="1" applyAlignment="1"/>
    <xf numFmtId="0" fontId="1" fillId="6" borderId="8" xfId="0" applyFont="1" applyFill="1" applyBorder="1" applyAlignment="1">
      <alignment horizontal="center"/>
    </xf>
    <xf numFmtId="0" fontId="2" fillId="0" borderId="7" xfId="0" applyFont="1" applyBorder="1" applyAlignment="1"/>
    <xf numFmtId="0" fontId="1" fillId="0" borderId="8" xfId="0" applyFont="1" applyBorder="1" applyAlignment="1">
      <alignment horizontal="center"/>
    </xf>
    <xf numFmtId="166" fontId="1" fillId="6" borderId="0" xfId="0" applyNumberFormat="1" applyFont="1" applyFill="1" applyAlignment="1">
      <alignment horizontal="center"/>
    </xf>
    <xf numFmtId="167" fontId="1" fillId="6" borderId="0" xfId="0" applyNumberFormat="1" applyFont="1" applyFill="1" applyAlignment="1">
      <alignment horizontal="center"/>
    </xf>
    <xf numFmtId="0" fontId="2" fillId="6" borderId="17" xfId="0" applyFont="1" applyFill="1" applyBorder="1" applyAlignment="1"/>
    <xf numFmtId="0" fontId="1" fillId="6" borderId="18" xfId="0" applyFont="1" applyFill="1" applyBorder="1" applyAlignment="1">
      <alignment horizontal="center"/>
    </xf>
    <xf numFmtId="165" fontId="1" fillId="6" borderId="18" xfId="0" applyNumberFormat="1" applyFont="1" applyFill="1" applyBorder="1" applyAlignment="1">
      <alignment horizontal="center"/>
    </xf>
    <xf numFmtId="0" fontId="1" fillId="6" borderId="19" xfId="0" applyFont="1" applyFill="1" applyBorder="1" applyAlignment="1">
      <alignment horizontal="center"/>
    </xf>
    <xf numFmtId="0" fontId="2" fillId="0" borderId="1" xfId="0" applyFont="1" applyBorder="1" applyAlignment="1"/>
    <xf numFmtId="0" fontId="1" fillId="0" borderId="2" xfId="0" applyFont="1" applyBorder="1" applyAlignment="1"/>
    <xf numFmtId="0" fontId="1" fillId="0" borderId="2" xfId="0" applyFont="1" applyBorder="1"/>
    <xf numFmtId="0" fontId="1" fillId="0" borderId="3" xfId="0" applyFont="1" applyBorder="1" applyAlignment="1"/>
    <xf numFmtId="0" fontId="2" fillId="0" borderId="17" xfId="0" applyFont="1" applyBorder="1" applyAlignment="1"/>
    <xf numFmtId="0" fontId="1" fillId="0" borderId="18" xfId="0" applyFont="1" applyBorder="1" applyAlignment="1"/>
    <xf numFmtId="0" fontId="1" fillId="0" borderId="18" xfId="0" applyFont="1" applyBorder="1"/>
    <xf numFmtId="0" fontId="1" fillId="0" borderId="19" xfId="0" applyFont="1" applyBorder="1"/>
    <xf numFmtId="0" fontId="10" fillId="0" borderId="12" xfId="0" applyFont="1" applyBorder="1" applyAlignment="1">
      <alignment horizontal="left" vertical="top" wrapText="1"/>
    </xf>
    <xf numFmtId="0" fontId="4" fillId="0" borderId="13" xfId="0" applyFont="1" applyBorder="1"/>
    <xf numFmtId="0" fontId="4" fillId="0" borderId="14" xfId="0" applyFont="1" applyBorder="1"/>
    <xf numFmtId="0" fontId="4" fillId="0" borderId="15" xfId="0" applyFont="1" applyBorder="1"/>
    <xf numFmtId="0" fontId="0" fillId="0" borderId="0" xfId="0" applyFont="1" applyAlignment="1"/>
    <xf numFmtId="0" fontId="4" fillId="0" borderId="16" xfId="0" applyFont="1" applyBorder="1"/>
    <xf numFmtId="0" fontId="4" fillId="0" borderId="20" xfId="0" applyFont="1" applyBorder="1"/>
    <xf numFmtId="0" fontId="4" fillId="0" borderId="21" xfId="0" applyFont="1" applyBorder="1"/>
    <xf numFmtId="0" fontId="4" fillId="0" borderId="22" xfId="0" applyFont="1" applyBorder="1"/>
    <xf numFmtId="0" fontId="5" fillId="4" borderId="4" xfId="0" applyFont="1" applyFill="1" applyBorder="1" applyAlignment="1">
      <alignment horizontal="center"/>
    </xf>
    <xf numFmtId="0" fontId="4" fillId="0" borderId="5" xfId="0" applyFont="1" applyBorder="1"/>
    <xf numFmtId="0" fontId="4" fillId="0" borderId="6" xfId="0" applyFont="1" applyBorder="1"/>
    <xf numFmtId="0" fontId="3" fillId="2" borderId="1" xfId="0" applyFont="1" applyFill="1" applyBorder="1" applyAlignment="1">
      <alignment horizontal="center"/>
    </xf>
    <xf numFmtId="0" fontId="4" fillId="0" borderId="2" xfId="0" applyFont="1" applyBorder="1"/>
    <xf numFmtId="0" fontId="4" fillId="0" borderId="3" xfId="0" applyFont="1" applyBorder="1"/>
    <xf numFmtId="168" fontId="1" fillId="0" borderId="0" xfId="0" applyNumberFormat="1" applyFont="1" applyAlignment="1">
      <alignment horizontal="center"/>
    </xf>
    <xf numFmtId="166" fontId="11" fillId="6"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J1009"/>
  <sheetViews>
    <sheetView tabSelected="1" topLeftCell="A2" workbookViewId="0">
      <selection activeCell="G27" sqref="G27"/>
    </sheetView>
  </sheetViews>
  <sheetFormatPr defaultColWidth="14.42578125" defaultRowHeight="15.75" customHeight="1" x14ac:dyDescent="0.2"/>
  <cols>
    <col min="1" max="1" width="0.85546875" customWidth="1"/>
    <col min="2" max="2" width="15.5703125" customWidth="1"/>
    <col min="3" max="3" width="14.42578125" customWidth="1"/>
    <col min="5" max="5" width="16.42578125" customWidth="1"/>
    <col min="6" max="6" width="19.140625" customWidth="1"/>
    <col min="7" max="7" width="22.5703125" customWidth="1"/>
    <col min="8" max="8" width="13.5703125" customWidth="1"/>
    <col min="12" max="12" width="16" customWidth="1"/>
    <col min="14" max="14" width="18.5703125" customWidth="1"/>
    <col min="15" max="15" width="16.28515625" customWidth="1"/>
    <col min="16" max="16" width="21.85546875" customWidth="1"/>
    <col min="18" max="18" width="14.28515625" customWidth="1"/>
  </cols>
  <sheetData>
    <row r="1" spans="1:36" ht="18"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30.75" x14ac:dyDescent="0.45">
      <c r="A2" s="2"/>
      <c r="B2" s="82" t="s">
        <v>0</v>
      </c>
      <c r="C2" s="83"/>
      <c r="D2" s="83"/>
      <c r="E2" s="83"/>
      <c r="F2" s="83"/>
      <c r="G2" s="83"/>
      <c r="H2" s="83"/>
      <c r="I2" s="83"/>
      <c r="J2" s="83"/>
      <c r="K2" s="83"/>
      <c r="L2" s="83"/>
      <c r="M2" s="83"/>
      <c r="N2" s="83"/>
      <c r="O2" s="83"/>
      <c r="P2" s="84"/>
      <c r="Q2" s="1"/>
      <c r="R2" s="1"/>
      <c r="S2" s="1"/>
      <c r="T2" s="1"/>
      <c r="U2" s="1"/>
      <c r="V2" s="1"/>
      <c r="W2" s="1"/>
      <c r="X2" s="1"/>
      <c r="Y2" s="1"/>
      <c r="Z2" s="1"/>
      <c r="AA2" s="1"/>
      <c r="AB2" s="1"/>
      <c r="AC2" s="1"/>
      <c r="AD2" s="1"/>
      <c r="AE2" s="1"/>
      <c r="AF2" s="1"/>
      <c r="AG2" s="1"/>
      <c r="AH2" s="1"/>
      <c r="AI2" s="1"/>
      <c r="AJ2" s="1"/>
    </row>
    <row r="3" spans="1:36" ht="18" x14ac:dyDescent="0.35">
      <c r="A3" s="3"/>
      <c r="B3" s="3"/>
      <c r="C3" s="3"/>
      <c r="D3" s="3"/>
      <c r="E3" s="3"/>
      <c r="F3" s="3"/>
      <c r="G3" s="3"/>
      <c r="H3" s="4"/>
      <c r="I3" s="3"/>
      <c r="J3" s="3"/>
      <c r="K3" s="3"/>
      <c r="L3" s="3"/>
      <c r="M3" s="3"/>
      <c r="N3" s="3"/>
      <c r="O3" s="3"/>
      <c r="P3" s="3"/>
      <c r="Q3" s="4"/>
      <c r="R3" s="4"/>
      <c r="S3" s="4"/>
      <c r="T3" s="4"/>
      <c r="U3" s="4"/>
      <c r="V3" s="4"/>
      <c r="W3" s="4"/>
      <c r="X3" s="4"/>
      <c r="Y3" s="4"/>
      <c r="Z3" s="4"/>
      <c r="AA3" s="4"/>
      <c r="AB3" s="4"/>
      <c r="AC3" s="4"/>
      <c r="AD3" s="4"/>
      <c r="AE3" s="4"/>
      <c r="AF3" s="4"/>
      <c r="AG3" s="4"/>
      <c r="AH3" s="4"/>
      <c r="AI3" s="4"/>
      <c r="AJ3" s="4"/>
    </row>
    <row r="4" spans="1:36" ht="23.25" x14ac:dyDescent="0.35">
      <c r="A4" s="2"/>
      <c r="B4" s="79" t="s">
        <v>1</v>
      </c>
      <c r="C4" s="80"/>
      <c r="D4" s="80"/>
      <c r="E4" s="80"/>
      <c r="F4" s="80"/>
      <c r="G4" s="81"/>
      <c r="H4" s="1"/>
      <c r="I4" s="79" t="s">
        <v>2</v>
      </c>
      <c r="J4" s="80"/>
      <c r="K4" s="80"/>
      <c r="L4" s="80"/>
      <c r="M4" s="80"/>
      <c r="N4" s="80"/>
      <c r="O4" s="80"/>
      <c r="P4" s="81"/>
      <c r="Q4" s="1"/>
      <c r="R4" s="1"/>
      <c r="S4" s="1"/>
      <c r="T4" s="1"/>
      <c r="U4" s="1"/>
      <c r="V4" s="1"/>
      <c r="W4" s="1"/>
      <c r="X4" s="1"/>
      <c r="Y4" s="1"/>
      <c r="Z4" s="1"/>
      <c r="AA4" s="1"/>
      <c r="AB4" s="1"/>
      <c r="AC4" s="1"/>
      <c r="AD4" s="1"/>
      <c r="AE4" s="1"/>
      <c r="AF4" s="1"/>
      <c r="AG4" s="1"/>
      <c r="AH4" s="1"/>
      <c r="AI4" s="1"/>
      <c r="AJ4" s="1"/>
    </row>
    <row r="5" spans="1:36" ht="18" x14ac:dyDescent="0.35">
      <c r="A5" s="5"/>
      <c r="B5" s="6"/>
      <c r="C5" s="2" t="s">
        <v>3</v>
      </c>
      <c r="D5" s="2" t="s">
        <v>4</v>
      </c>
      <c r="E5" s="2" t="s">
        <v>5</v>
      </c>
      <c r="F5" s="2" t="s">
        <v>6</v>
      </c>
      <c r="G5" s="7" t="s">
        <v>7</v>
      </c>
      <c r="H5" s="8"/>
      <c r="I5" s="6"/>
      <c r="J5" s="2" t="s">
        <v>3</v>
      </c>
      <c r="K5" s="2" t="s">
        <v>4</v>
      </c>
      <c r="L5" s="2" t="s">
        <v>5</v>
      </c>
      <c r="M5" s="2" t="s">
        <v>8</v>
      </c>
      <c r="N5" s="2" t="s">
        <v>6</v>
      </c>
      <c r="O5" s="2" t="s">
        <v>9</v>
      </c>
      <c r="P5" s="7" t="s">
        <v>7</v>
      </c>
      <c r="Q5" s="1"/>
      <c r="R5" s="1"/>
      <c r="S5" s="1"/>
      <c r="T5" s="1"/>
      <c r="U5" s="1"/>
      <c r="V5" s="1"/>
      <c r="W5" s="1"/>
      <c r="X5" s="1"/>
      <c r="Y5" s="1"/>
      <c r="Z5" s="1"/>
      <c r="AA5" s="1"/>
      <c r="AB5" s="1"/>
      <c r="AC5" s="1"/>
      <c r="AD5" s="1"/>
      <c r="AE5" s="1"/>
      <c r="AF5" s="1"/>
      <c r="AG5" s="1"/>
      <c r="AH5" s="1"/>
      <c r="AI5" s="1"/>
      <c r="AJ5" s="1"/>
    </row>
    <row r="6" spans="1:36" ht="18" x14ac:dyDescent="0.35">
      <c r="A6" s="9"/>
      <c r="B6" s="10" t="s">
        <v>10</v>
      </c>
      <c r="C6" s="11">
        <v>24.5</v>
      </c>
      <c r="D6" s="12">
        <v>50</v>
      </c>
      <c r="E6" s="13">
        <f>IF(D6&lt;=0,0,IF(D6&lt;=200,1,IF(D6&gt;200,D6*$C$26)))</f>
        <v>1</v>
      </c>
      <c r="F6" s="11" t="s">
        <v>11</v>
      </c>
      <c r="G6" s="14">
        <f>SUM(E6:F6)</f>
        <v>1</v>
      </c>
      <c r="H6" s="8"/>
      <c r="I6" s="10" t="s">
        <v>10</v>
      </c>
      <c r="J6" s="11">
        <f t="shared" ref="J6:K6" si="0">C6</f>
        <v>24.5</v>
      </c>
      <c r="K6" s="12">
        <f t="shared" si="0"/>
        <v>50</v>
      </c>
      <c r="L6" s="13">
        <f t="shared" ref="L6:L11" si="1">IF(K6&lt;=0,0,IF(K6&lt;=100,0.35,IF(K6&gt;36,K6*$D$26)))</f>
        <v>0.35</v>
      </c>
      <c r="M6" s="13">
        <f t="shared" ref="M6:M11" si="2">K6*$D$29</f>
        <v>0.01</v>
      </c>
      <c r="N6" s="15">
        <f>(L6*$D$30)+(L6*$D$31)</f>
        <v>2.5724999999999999E-4</v>
      </c>
      <c r="O6" s="11">
        <f t="shared" ref="O6:O11" si="3">K6*$D$32</f>
        <v>0.15</v>
      </c>
      <c r="P6" s="14">
        <f t="shared" ref="P6:P11" si="4">SUM(L6:O6)</f>
        <v>0.51025725</v>
      </c>
      <c r="Q6" s="1"/>
      <c r="R6" s="1"/>
      <c r="S6" s="5"/>
      <c r="T6" s="5"/>
      <c r="U6" s="1"/>
      <c r="V6" s="1"/>
      <c r="W6" s="5"/>
      <c r="X6" s="5"/>
      <c r="Y6" s="1"/>
      <c r="Z6" s="1"/>
      <c r="AA6" s="1"/>
      <c r="AB6" s="1"/>
      <c r="AC6" s="1"/>
      <c r="AD6" s="1"/>
      <c r="AE6" s="1"/>
      <c r="AF6" s="1"/>
      <c r="AG6" s="1"/>
      <c r="AH6" s="1"/>
      <c r="AI6" s="1"/>
      <c r="AJ6" s="1"/>
    </row>
    <row r="7" spans="1:36" ht="18" x14ac:dyDescent="0.35">
      <c r="A7" s="5"/>
      <c r="B7" s="6" t="s">
        <v>12</v>
      </c>
      <c r="C7" s="16">
        <v>24.9</v>
      </c>
      <c r="D7" s="8">
        <v>25</v>
      </c>
      <c r="E7" s="17">
        <f t="shared" ref="E6:E11" si="5">IF(D7&lt;=0,0,IF(D7&lt;=200,1,IF(D7&gt;200,D7*$C$26)))</f>
        <v>1</v>
      </c>
      <c r="F7" s="18">
        <f t="shared" ref="F7:F11" si="6">(D7*$C$28)+(C7*D7*$C$27)</f>
        <v>6.4247499999999999E-3</v>
      </c>
      <c r="G7" s="19">
        <f t="shared" ref="G7:G11" si="7">E7+F7</f>
        <v>1.0064247500000001</v>
      </c>
      <c r="H7" s="1"/>
      <c r="I7" s="6" t="s">
        <v>12</v>
      </c>
      <c r="J7" s="16">
        <f t="shared" ref="J7:K7" si="8">C7</f>
        <v>24.9</v>
      </c>
      <c r="K7" s="8">
        <f t="shared" si="8"/>
        <v>25</v>
      </c>
      <c r="L7" s="17">
        <f t="shared" si="1"/>
        <v>0.35</v>
      </c>
      <c r="M7" s="17">
        <f t="shared" si="2"/>
        <v>5.0000000000000001E-3</v>
      </c>
      <c r="N7" s="20">
        <f t="shared" ref="N7:N11" si="9">(K7*$D$28)+(J7*K7*$D$27)+(L7*$D$30)+(L7*$D$31)</f>
        <v>6.6819999999999996E-3</v>
      </c>
      <c r="O7" s="16">
        <f t="shared" si="3"/>
        <v>7.4999999999999997E-2</v>
      </c>
      <c r="P7" s="19">
        <f t="shared" si="4"/>
        <v>0.43668200000000001</v>
      </c>
      <c r="Q7" s="1"/>
      <c r="R7" s="5"/>
      <c r="S7" s="20"/>
      <c r="T7" s="20"/>
      <c r="U7" s="1"/>
      <c r="V7" s="1"/>
      <c r="W7" s="1"/>
      <c r="X7" s="1"/>
      <c r="Y7" s="1"/>
      <c r="Z7" s="1"/>
      <c r="AA7" s="1"/>
      <c r="AB7" s="1"/>
      <c r="AC7" s="1"/>
      <c r="AD7" s="1"/>
      <c r="AE7" s="1"/>
      <c r="AF7" s="1"/>
      <c r="AG7" s="1"/>
      <c r="AH7" s="1"/>
      <c r="AI7" s="1"/>
      <c r="AJ7" s="1"/>
    </row>
    <row r="8" spans="1:36" ht="18" x14ac:dyDescent="0.35">
      <c r="A8" s="5"/>
      <c r="B8" s="21" t="s">
        <v>12</v>
      </c>
      <c r="C8" s="22">
        <v>24.97</v>
      </c>
      <c r="D8" s="23">
        <v>15</v>
      </c>
      <c r="E8" s="24">
        <f t="shared" si="5"/>
        <v>1</v>
      </c>
      <c r="F8" s="25">
        <f t="shared" si="6"/>
        <v>3.8602049999999998E-3</v>
      </c>
      <c r="G8" s="26">
        <f t="shared" si="7"/>
        <v>1.0038602050000001</v>
      </c>
      <c r="H8" s="1"/>
      <c r="I8" s="21" t="s">
        <v>12</v>
      </c>
      <c r="J8" s="22">
        <f t="shared" ref="J8:K8" si="10">C8</f>
        <v>24.97</v>
      </c>
      <c r="K8" s="23">
        <f t="shared" si="10"/>
        <v>15</v>
      </c>
      <c r="L8" s="24">
        <f t="shared" si="1"/>
        <v>0.35</v>
      </c>
      <c r="M8" s="24">
        <f t="shared" si="2"/>
        <v>3.0000000000000001E-3</v>
      </c>
      <c r="N8" s="27">
        <f t="shared" si="9"/>
        <v>4.117454999999999E-3</v>
      </c>
      <c r="O8" s="22">
        <f t="shared" si="3"/>
        <v>4.4999999999999998E-2</v>
      </c>
      <c r="P8" s="26">
        <f t="shared" si="4"/>
        <v>0.40211745499999996</v>
      </c>
      <c r="Q8" s="1"/>
      <c r="R8" s="8"/>
      <c r="S8" s="28"/>
      <c r="T8" s="28"/>
      <c r="U8" s="1"/>
      <c r="V8" s="1"/>
      <c r="W8" s="1"/>
      <c r="X8" s="1"/>
      <c r="Y8" s="1"/>
      <c r="Z8" s="1"/>
      <c r="AA8" s="1"/>
      <c r="AB8" s="1"/>
      <c r="AC8" s="1"/>
      <c r="AD8" s="1"/>
      <c r="AE8" s="1"/>
      <c r="AF8" s="1"/>
      <c r="AG8" s="1"/>
      <c r="AH8" s="1"/>
      <c r="AI8" s="1"/>
      <c r="AJ8" s="1"/>
    </row>
    <row r="9" spans="1:36" ht="18" x14ac:dyDescent="0.35">
      <c r="A9" s="5"/>
      <c r="B9" s="6" t="s">
        <v>12</v>
      </c>
      <c r="C9" s="16">
        <v>24.5</v>
      </c>
      <c r="D9" s="8">
        <v>5</v>
      </c>
      <c r="E9" s="17">
        <f t="shared" si="5"/>
        <v>1</v>
      </c>
      <c r="F9" s="18">
        <f t="shared" si="6"/>
        <v>1.2747500000000001E-3</v>
      </c>
      <c r="G9" s="19">
        <f t="shared" si="7"/>
        <v>1.0012747500000001</v>
      </c>
      <c r="H9" s="1"/>
      <c r="I9" s="6" t="s">
        <v>12</v>
      </c>
      <c r="J9" s="16">
        <f t="shared" ref="J9:K9" si="11">C9</f>
        <v>24.5</v>
      </c>
      <c r="K9" s="8">
        <f t="shared" si="11"/>
        <v>5</v>
      </c>
      <c r="L9" s="17">
        <f t="shared" si="1"/>
        <v>0.35</v>
      </c>
      <c r="M9" s="17">
        <f t="shared" si="2"/>
        <v>1E-3</v>
      </c>
      <c r="N9" s="20">
        <f t="shared" si="9"/>
        <v>1.5319999999999999E-3</v>
      </c>
      <c r="O9" s="16">
        <f t="shared" si="3"/>
        <v>1.4999999999999999E-2</v>
      </c>
      <c r="P9" s="19">
        <f t="shared" si="4"/>
        <v>0.36753199999999997</v>
      </c>
      <c r="Q9" s="1"/>
      <c r="R9" s="8"/>
      <c r="S9" s="28"/>
      <c r="T9" s="28"/>
      <c r="U9" s="1"/>
      <c r="V9" s="1"/>
      <c r="W9" s="1"/>
      <c r="X9" s="1"/>
      <c r="Y9" s="1"/>
      <c r="Z9" s="1"/>
      <c r="AA9" s="1"/>
      <c r="AB9" s="1"/>
      <c r="AC9" s="1"/>
      <c r="AD9" s="1"/>
      <c r="AE9" s="1"/>
      <c r="AF9" s="1"/>
      <c r="AG9" s="1"/>
      <c r="AH9" s="1"/>
      <c r="AI9" s="1"/>
      <c r="AJ9" s="1"/>
    </row>
    <row r="10" spans="1:36" ht="18" x14ac:dyDescent="0.35">
      <c r="A10" s="5"/>
      <c r="B10" s="21" t="s">
        <v>12</v>
      </c>
      <c r="C10" s="22">
        <v>24.5</v>
      </c>
      <c r="D10" s="23">
        <v>5</v>
      </c>
      <c r="E10" s="24">
        <f t="shared" si="5"/>
        <v>1</v>
      </c>
      <c r="F10" s="25">
        <f t="shared" si="6"/>
        <v>1.2747500000000001E-3</v>
      </c>
      <c r="G10" s="26">
        <f t="shared" si="7"/>
        <v>1.0012747500000001</v>
      </c>
      <c r="H10" s="1"/>
      <c r="I10" s="21" t="s">
        <v>12</v>
      </c>
      <c r="J10" s="22">
        <f t="shared" ref="J10:K10" si="12">C10</f>
        <v>24.5</v>
      </c>
      <c r="K10" s="23">
        <f t="shared" si="12"/>
        <v>5</v>
      </c>
      <c r="L10" s="24">
        <f t="shared" si="1"/>
        <v>0.35</v>
      </c>
      <c r="M10" s="24">
        <f t="shared" si="2"/>
        <v>1E-3</v>
      </c>
      <c r="N10" s="27">
        <f t="shared" si="9"/>
        <v>1.5319999999999999E-3</v>
      </c>
      <c r="O10" s="22">
        <f t="shared" si="3"/>
        <v>1.4999999999999999E-2</v>
      </c>
      <c r="P10" s="26">
        <f t="shared" si="4"/>
        <v>0.36753199999999997</v>
      </c>
      <c r="Q10" s="1"/>
      <c r="R10" s="5"/>
      <c r="S10" s="8"/>
      <c r="T10" s="20"/>
      <c r="U10" s="1"/>
      <c r="V10" s="1"/>
      <c r="W10" s="1"/>
      <c r="X10" s="1"/>
      <c r="Y10" s="1"/>
      <c r="Z10" s="1"/>
      <c r="AA10" s="1"/>
      <c r="AB10" s="1"/>
      <c r="AC10" s="1"/>
      <c r="AD10" s="1"/>
      <c r="AE10" s="1"/>
      <c r="AF10" s="1"/>
      <c r="AG10" s="1"/>
      <c r="AH10" s="1"/>
      <c r="AI10" s="1"/>
      <c r="AJ10" s="1"/>
    </row>
    <row r="11" spans="1:36" ht="18" x14ac:dyDescent="0.35">
      <c r="A11" s="5"/>
      <c r="B11" s="6" t="s">
        <v>12</v>
      </c>
      <c r="C11" s="16">
        <v>24.6</v>
      </c>
      <c r="D11" s="8">
        <v>0</v>
      </c>
      <c r="E11" s="17">
        <f t="shared" si="5"/>
        <v>0</v>
      </c>
      <c r="F11" s="18">
        <f t="shared" si="6"/>
        <v>0</v>
      </c>
      <c r="G11" s="19">
        <f t="shared" si="7"/>
        <v>0</v>
      </c>
      <c r="H11" s="1"/>
      <c r="I11" s="6" t="s">
        <v>12</v>
      </c>
      <c r="J11" s="16">
        <f t="shared" ref="J11:K11" si="13">C11</f>
        <v>24.6</v>
      </c>
      <c r="K11" s="8">
        <f t="shared" si="13"/>
        <v>0</v>
      </c>
      <c r="L11" s="17">
        <f t="shared" si="1"/>
        <v>0</v>
      </c>
      <c r="M11" s="17">
        <f t="shared" si="2"/>
        <v>0</v>
      </c>
      <c r="N11" s="20">
        <f t="shared" si="9"/>
        <v>0</v>
      </c>
      <c r="O11" s="16">
        <f t="shared" si="3"/>
        <v>0</v>
      </c>
      <c r="P11" s="19">
        <f t="shared" si="4"/>
        <v>0</v>
      </c>
      <c r="Q11" s="1"/>
      <c r="R11" s="5"/>
      <c r="S11" s="8"/>
      <c r="T11" s="29"/>
      <c r="U11" s="1"/>
      <c r="V11" s="1"/>
      <c r="W11" s="1"/>
      <c r="X11" s="1"/>
      <c r="Y11" s="1"/>
      <c r="Z11" s="1"/>
      <c r="AA11" s="1"/>
      <c r="AB11" s="1"/>
      <c r="AC11" s="1"/>
      <c r="AD11" s="1"/>
      <c r="AE11" s="1"/>
      <c r="AF11" s="1"/>
      <c r="AG11" s="1"/>
      <c r="AH11" s="1"/>
      <c r="AI11" s="1"/>
      <c r="AJ11" s="1"/>
    </row>
    <row r="12" spans="1:36" ht="18" x14ac:dyDescent="0.35">
      <c r="A12" s="9"/>
      <c r="B12" s="30" t="s">
        <v>13</v>
      </c>
      <c r="C12" s="31"/>
      <c r="D12" s="32"/>
      <c r="E12" s="33">
        <f t="shared" ref="E12:G12" si="14">SUM(E6:E11)</f>
        <v>5</v>
      </c>
      <c r="F12" s="33">
        <f t="shared" si="14"/>
        <v>1.2834455E-2</v>
      </c>
      <c r="G12" s="34">
        <f t="shared" si="14"/>
        <v>5.0128344550000001</v>
      </c>
      <c r="H12" s="5"/>
      <c r="I12" s="30" t="s">
        <v>13</v>
      </c>
      <c r="J12" s="35"/>
      <c r="K12" s="35"/>
      <c r="L12" s="33">
        <f t="shared" ref="L12:P12" si="15">SUM(L6:L11)</f>
        <v>1.75</v>
      </c>
      <c r="M12" s="33">
        <f t="shared" si="15"/>
        <v>0.02</v>
      </c>
      <c r="N12" s="33">
        <f t="shared" si="15"/>
        <v>1.4120704999999999E-2</v>
      </c>
      <c r="O12" s="33">
        <f t="shared" si="15"/>
        <v>0.3</v>
      </c>
      <c r="P12" s="34">
        <f t="shared" si="15"/>
        <v>2.0841207050000001</v>
      </c>
      <c r="Q12" s="1"/>
      <c r="R12" s="5"/>
      <c r="S12" s="8"/>
      <c r="T12" s="28"/>
      <c r="U12" s="1"/>
      <c r="V12" s="1"/>
      <c r="W12" s="1"/>
      <c r="X12" s="1"/>
      <c r="Y12" s="1"/>
      <c r="Z12" s="1"/>
      <c r="AA12" s="1"/>
      <c r="AB12" s="1"/>
      <c r="AC12" s="1"/>
      <c r="AD12" s="1"/>
      <c r="AE12" s="1"/>
      <c r="AF12" s="1"/>
      <c r="AG12" s="1"/>
      <c r="AH12" s="1"/>
      <c r="AI12" s="1"/>
      <c r="AJ12" s="1"/>
    </row>
    <row r="13" spans="1:36" ht="18" x14ac:dyDescent="0.35">
      <c r="A13" s="1"/>
      <c r="B13" s="36"/>
      <c r="C13" s="1"/>
      <c r="D13" s="1"/>
      <c r="E13" s="1"/>
      <c r="F13" s="1"/>
      <c r="G13" s="37"/>
      <c r="H13" s="1"/>
      <c r="I13" s="36"/>
      <c r="J13" s="1"/>
      <c r="K13" s="1"/>
      <c r="L13" s="1"/>
      <c r="M13" s="1"/>
      <c r="N13" s="1"/>
      <c r="O13" s="1"/>
      <c r="P13" s="37"/>
      <c r="Q13" s="1"/>
      <c r="R13" s="5"/>
      <c r="S13" s="8"/>
      <c r="T13" s="20"/>
      <c r="U13" s="1"/>
      <c r="V13" s="1"/>
      <c r="W13" s="1"/>
      <c r="X13" s="1"/>
      <c r="Y13" s="1"/>
      <c r="Z13" s="1"/>
      <c r="AA13" s="1"/>
      <c r="AB13" s="1"/>
      <c r="AC13" s="1"/>
      <c r="AD13" s="1"/>
      <c r="AE13" s="1"/>
      <c r="AF13" s="1"/>
      <c r="AG13" s="1"/>
      <c r="AH13" s="1"/>
      <c r="AI13" s="1"/>
      <c r="AJ13" s="1"/>
    </row>
    <row r="14" spans="1:36" ht="23.25" x14ac:dyDescent="0.35">
      <c r="A14" s="1"/>
      <c r="B14" s="79" t="s">
        <v>14</v>
      </c>
      <c r="C14" s="80"/>
      <c r="D14" s="80"/>
      <c r="E14" s="80"/>
      <c r="F14" s="80"/>
      <c r="G14" s="81"/>
      <c r="H14" s="2"/>
      <c r="I14" s="79" t="s">
        <v>15</v>
      </c>
      <c r="J14" s="80"/>
      <c r="K14" s="80"/>
      <c r="L14" s="80"/>
      <c r="M14" s="80"/>
      <c r="N14" s="80"/>
      <c r="O14" s="80"/>
      <c r="P14" s="81"/>
      <c r="Q14" s="1"/>
      <c r="R14" s="1"/>
      <c r="S14" s="1"/>
      <c r="T14" s="1"/>
      <c r="U14" s="1"/>
      <c r="V14" s="1"/>
      <c r="W14" s="1"/>
      <c r="X14" s="1"/>
      <c r="Y14" s="1"/>
      <c r="Z14" s="1"/>
      <c r="AA14" s="1"/>
      <c r="AB14" s="1"/>
      <c r="AC14" s="1"/>
      <c r="AD14" s="1"/>
      <c r="AE14" s="1"/>
      <c r="AF14" s="1"/>
      <c r="AG14" s="1"/>
      <c r="AH14" s="1"/>
      <c r="AI14" s="1"/>
      <c r="AJ14" s="1"/>
    </row>
    <row r="15" spans="1:36" ht="18" x14ac:dyDescent="0.35">
      <c r="A15" s="1"/>
      <c r="B15" s="36"/>
      <c r="C15" s="2" t="s">
        <v>3</v>
      </c>
      <c r="D15" s="2" t="s">
        <v>4</v>
      </c>
      <c r="E15" s="2" t="s">
        <v>5</v>
      </c>
      <c r="F15" s="2" t="s">
        <v>6</v>
      </c>
      <c r="G15" s="7" t="s">
        <v>7</v>
      </c>
      <c r="H15" s="5"/>
      <c r="I15" s="6"/>
      <c r="J15" s="2" t="s">
        <v>3</v>
      </c>
      <c r="K15" s="2" t="s">
        <v>4</v>
      </c>
      <c r="L15" s="2" t="s">
        <v>5</v>
      </c>
      <c r="M15" s="2" t="s">
        <v>8</v>
      </c>
      <c r="N15" s="2" t="s">
        <v>6</v>
      </c>
      <c r="O15" s="2" t="s">
        <v>9</v>
      </c>
      <c r="P15" s="7" t="s">
        <v>7</v>
      </c>
      <c r="Q15" s="1"/>
      <c r="R15" s="1"/>
      <c r="S15" s="1"/>
      <c r="T15" s="1"/>
      <c r="U15" s="1"/>
      <c r="V15" s="1"/>
      <c r="W15" s="1"/>
      <c r="X15" s="1"/>
      <c r="Y15" s="1"/>
      <c r="Z15" s="1"/>
      <c r="AA15" s="1"/>
      <c r="AB15" s="1"/>
      <c r="AC15" s="1"/>
      <c r="AD15" s="1"/>
      <c r="AE15" s="1"/>
      <c r="AF15" s="1"/>
      <c r="AG15" s="1"/>
      <c r="AH15" s="1"/>
      <c r="AI15" s="1"/>
      <c r="AJ15" s="1"/>
    </row>
    <row r="16" spans="1:36" ht="18" x14ac:dyDescent="0.35">
      <c r="A16" s="9"/>
      <c r="B16" s="10" t="s">
        <v>16</v>
      </c>
      <c r="C16" s="11">
        <v>35</v>
      </c>
      <c r="D16" s="12">
        <v>3000</v>
      </c>
      <c r="E16" s="38">
        <f t="shared" ref="E16:E21" si="16">IF(D16&lt;=0,0,IF(D16&lt;=200,1,IF(D16&gt;200,D16*$C$26)))</f>
        <v>15</v>
      </c>
      <c r="F16" s="13">
        <f>(D16*C28)+(C16*D16*C27)</f>
        <v>0.92549999999999999</v>
      </c>
      <c r="G16" s="39">
        <f>F16+E16</f>
        <v>15.9255</v>
      </c>
      <c r="H16" s="1"/>
      <c r="I16" s="10" t="s">
        <v>16</v>
      </c>
      <c r="J16" s="11">
        <f t="shared" ref="J16:K16" si="17">C16</f>
        <v>35</v>
      </c>
      <c r="K16" s="12">
        <f t="shared" si="17"/>
        <v>3000</v>
      </c>
      <c r="L16" s="13">
        <f t="shared" ref="L16:L21" si="18">IF(K16&lt;=0,0,IF(K16&lt;=100,0.35,IF(K16&gt;36,K16*$D$26)))</f>
        <v>10.5</v>
      </c>
      <c r="M16" s="13">
        <f t="shared" ref="M16:M21" si="19">K16*$D$29</f>
        <v>0.6</v>
      </c>
      <c r="N16" s="15">
        <f>(K16*$D$28)+(J16*K16*$D$27)+(L16*$D$30)+(L16*$D$31)</f>
        <v>0.93321750000000003</v>
      </c>
      <c r="O16" s="11">
        <f>K16*$D$32</f>
        <v>9</v>
      </c>
      <c r="P16" s="14">
        <f t="shared" ref="P16:P21" si="20">SUM(L16:O16)</f>
        <v>21.033217499999999</v>
      </c>
      <c r="Q16" s="1"/>
      <c r="R16" s="5"/>
      <c r="S16" s="40"/>
      <c r="T16" s="1"/>
      <c r="U16" s="1"/>
      <c r="V16" s="1"/>
      <c r="W16" s="1"/>
      <c r="X16" s="1"/>
      <c r="Y16" s="1"/>
      <c r="Z16" s="1"/>
      <c r="AA16" s="1"/>
      <c r="AB16" s="1"/>
      <c r="AC16" s="1"/>
      <c r="AD16" s="1"/>
      <c r="AE16" s="1"/>
      <c r="AF16" s="1"/>
      <c r="AG16" s="1"/>
      <c r="AH16" s="1"/>
      <c r="AI16" s="1"/>
      <c r="AJ16" s="1"/>
    </row>
    <row r="17" spans="1:36" ht="18" x14ac:dyDescent="0.35">
      <c r="A17" s="5"/>
      <c r="B17" s="6" t="s">
        <v>17</v>
      </c>
      <c r="C17" s="16">
        <v>34.5</v>
      </c>
      <c r="D17" s="8">
        <v>1000</v>
      </c>
      <c r="E17" s="41">
        <f t="shared" si="16"/>
        <v>5</v>
      </c>
      <c r="F17" s="8" t="s">
        <v>11</v>
      </c>
      <c r="G17" s="42">
        <f t="shared" ref="G17:G21" si="21">E17</f>
        <v>5</v>
      </c>
      <c r="H17" s="1"/>
      <c r="I17" s="6" t="s">
        <v>17</v>
      </c>
      <c r="J17" s="16">
        <f t="shared" ref="J17:K17" si="22">C17</f>
        <v>34.5</v>
      </c>
      <c r="K17" s="8">
        <f t="shared" si="22"/>
        <v>1000</v>
      </c>
      <c r="L17" s="17">
        <f t="shared" si="18"/>
        <v>3.5</v>
      </c>
      <c r="M17" s="17">
        <f t="shared" si="19"/>
        <v>0.2</v>
      </c>
      <c r="N17" s="20">
        <f t="shared" ref="N17:N21" si="23">(L17*$D$30)+(L17*$D$31)</f>
        <v>2.5725000000000001E-3</v>
      </c>
      <c r="O17" s="16">
        <f t="shared" ref="O16:O21" si="24">K17*$D$32</f>
        <v>3</v>
      </c>
      <c r="P17" s="19">
        <f t="shared" si="20"/>
        <v>6.7025725000000005</v>
      </c>
      <c r="Q17" s="1"/>
      <c r="R17" s="8"/>
      <c r="S17" s="28"/>
      <c r="T17" s="1"/>
      <c r="U17" s="1"/>
      <c r="V17" s="1"/>
      <c r="W17" s="1"/>
      <c r="X17" s="1"/>
      <c r="Y17" s="1"/>
      <c r="Z17" s="1"/>
      <c r="AA17" s="1"/>
      <c r="AB17" s="1"/>
      <c r="AC17" s="1"/>
      <c r="AD17" s="1"/>
      <c r="AE17" s="1"/>
      <c r="AF17" s="1"/>
      <c r="AG17" s="1"/>
      <c r="AH17" s="1"/>
      <c r="AI17" s="1"/>
      <c r="AJ17" s="1"/>
    </row>
    <row r="18" spans="1:36" ht="18" x14ac:dyDescent="0.35">
      <c r="A18" s="5"/>
      <c r="B18" s="21" t="s">
        <v>17</v>
      </c>
      <c r="C18" s="22">
        <v>34.4</v>
      </c>
      <c r="D18" s="23">
        <v>1000</v>
      </c>
      <c r="E18" s="43">
        <f t="shared" si="16"/>
        <v>5</v>
      </c>
      <c r="F18" s="23" t="s">
        <v>11</v>
      </c>
      <c r="G18" s="44">
        <f t="shared" si="21"/>
        <v>5</v>
      </c>
      <c r="H18" s="45"/>
      <c r="I18" s="21" t="s">
        <v>17</v>
      </c>
      <c r="J18" s="22">
        <f t="shared" ref="J18:K18" si="25">C18</f>
        <v>34.4</v>
      </c>
      <c r="K18" s="23">
        <f t="shared" si="25"/>
        <v>1000</v>
      </c>
      <c r="L18" s="24">
        <f t="shared" si="18"/>
        <v>3.5</v>
      </c>
      <c r="M18" s="24">
        <f t="shared" si="19"/>
        <v>0.2</v>
      </c>
      <c r="N18" s="27">
        <f t="shared" si="23"/>
        <v>2.5725000000000001E-3</v>
      </c>
      <c r="O18" s="22">
        <f t="shared" si="24"/>
        <v>3</v>
      </c>
      <c r="P18" s="26">
        <f t="shared" si="20"/>
        <v>6.7025725000000005</v>
      </c>
      <c r="Q18" s="1"/>
      <c r="R18" s="8"/>
      <c r="S18" s="28"/>
      <c r="T18" s="1"/>
      <c r="U18" s="1"/>
      <c r="V18" s="1"/>
      <c r="W18" s="1"/>
      <c r="X18" s="1"/>
      <c r="Y18" s="1"/>
      <c r="Z18" s="1"/>
      <c r="AA18" s="1"/>
      <c r="AB18" s="1"/>
      <c r="AC18" s="1"/>
      <c r="AD18" s="1"/>
      <c r="AE18" s="1"/>
      <c r="AF18" s="1"/>
      <c r="AG18" s="1"/>
      <c r="AH18" s="1"/>
      <c r="AI18" s="1"/>
      <c r="AJ18" s="1"/>
    </row>
    <row r="19" spans="1:36" ht="18" x14ac:dyDescent="0.35">
      <c r="A19" s="5"/>
      <c r="B19" s="6" t="s">
        <v>17</v>
      </c>
      <c r="C19" s="16">
        <v>34.35</v>
      </c>
      <c r="D19" s="8">
        <v>1000</v>
      </c>
      <c r="E19" s="41">
        <f t="shared" si="16"/>
        <v>5</v>
      </c>
      <c r="F19" s="8" t="s">
        <v>11</v>
      </c>
      <c r="G19" s="42">
        <f t="shared" si="21"/>
        <v>5</v>
      </c>
      <c r="H19" s="45"/>
      <c r="I19" s="6" t="s">
        <v>17</v>
      </c>
      <c r="J19" s="16">
        <f t="shared" ref="J19:K19" si="26">C19</f>
        <v>34.35</v>
      </c>
      <c r="K19" s="8">
        <f t="shared" si="26"/>
        <v>1000</v>
      </c>
      <c r="L19" s="17">
        <f t="shared" si="18"/>
        <v>3.5</v>
      </c>
      <c r="M19" s="17">
        <f t="shared" si="19"/>
        <v>0.2</v>
      </c>
      <c r="N19" s="20">
        <f t="shared" si="23"/>
        <v>2.5725000000000001E-3</v>
      </c>
      <c r="O19" s="16">
        <f t="shared" si="24"/>
        <v>3</v>
      </c>
      <c r="P19" s="19">
        <f t="shared" si="20"/>
        <v>6.7025725000000005</v>
      </c>
      <c r="Q19" s="1"/>
      <c r="R19" s="1"/>
      <c r="S19" s="1"/>
      <c r="T19" s="1"/>
      <c r="U19" s="1"/>
      <c r="V19" s="1"/>
      <c r="W19" s="1"/>
      <c r="X19" s="1"/>
      <c r="Y19" s="1"/>
      <c r="Z19" s="1"/>
      <c r="AA19" s="1"/>
      <c r="AB19" s="1"/>
      <c r="AC19" s="1"/>
      <c r="AD19" s="1"/>
      <c r="AE19" s="1"/>
      <c r="AF19" s="1"/>
      <c r="AG19" s="1"/>
      <c r="AH19" s="1"/>
      <c r="AI19" s="1"/>
      <c r="AJ19" s="1"/>
    </row>
    <row r="20" spans="1:36" ht="18" x14ac:dyDescent="0.35">
      <c r="A20" s="5"/>
      <c r="B20" s="21" t="s">
        <v>17</v>
      </c>
      <c r="C20" s="22">
        <v>34.33</v>
      </c>
      <c r="D20" s="23">
        <v>0</v>
      </c>
      <c r="E20" s="43">
        <f t="shared" si="16"/>
        <v>0</v>
      </c>
      <c r="F20" s="23" t="s">
        <v>11</v>
      </c>
      <c r="G20" s="44">
        <f t="shared" si="21"/>
        <v>0</v>
      </c>
      <c r="H20" s="1"/>
      <c r="I20" s="21" t="s">
        <v>17</v>
      </c>
      <c r="J20" s="22">
        <f t="shared" ref="J20:K20" si="27">C20</f>
        <v>34.33</v>
      </c>
      <c r="K20" s="23">
        <f t="shared" si="27"/>
        <v>0</v>
      </c>
      <c r="L20" s="24">
        <f t="shared" si="18"/>
        <v>0</v>
      </c>
      <c r="M20" s="24">
        <f t="shared" si="19"/>
        <v>0</v>
      </c>
      <c r="N20" s="27">
        <f t="shared" si="23"/>
        <v>0</v>
      </c>
      <c r="O20" s="22">
        <f t="shared" si="24"/>
        <v>0</v>
      </c>
      <c r="P20" s="26">
        <f t="shared" si="20"/>
        <v>0</v>
      </c>
      <c r="Q20" s="1"/>
      <c r="R20" s="1"/>
      <c r="S20" s="1"/>
      <c r="T20" s="1"/>
      <c r="U20" s="1"/>
      <c r="V20" s="1"/>
      <c r="W20" s="1"/>
      <c r="X20" s="1"/>
      <c r="Y20" s="1"/>
      <c r="Z20" s="1"/>
      <c r="AA20" s="1"/>
      <c r="AB20" s="1"/>
      <c r="AC20" s="1"/>
      <c r="AD20" s="1"/>
      <c r="AE20" s="1"/>
      <c r="AF20" s="1"/>
      <c r="AG20" s="1"/>
      <c r="AH20" s="1"/>
      <c r="AI20" s="1"/>
      <c r="AJ20" s="1"/>
    </row>
    <row r="21" spans="1:36" ht="18" x14ac:dyDescent="0.35">
      <c r="A21" s="5"/>
      <c r="B21" s="6" t="s">
        <v>17</v>
      </c>
      <c r="C21" s="16">
        <v>35</v>
      </c>
      <c r="D21" s="8">
        <v>0</v>
      </c>
      <c r="E21" s="41">
        <f t="shared" si="16"/>
        <v>0</v>
      </c>
      <c r="F21" s="8" t="s">
        <v>11</v>
      </c>
      <c r="G21" s="46">
        <f t="shared" si="21"/>
        <v>0</v>
      </c>
      <c r="H21" s="1"/>
      <c r="I21" s="6" t="s">
        <v>17</v>
      </c>
      <c r="J21" s="16">
        <f t="shared" ref="J21:K21" si="28">C21</f>
        <v>35</v>
      </c>
      <c r="K21" s="8">
        <f t="shared" si="28"/>
        <v>0</v>
      </c>
      <c r="L21" s="17">
        <f t="shared" si="18"/>
        <v>0</v>
      </c>
      <c r="M21" s="17">
        <f t="shared" si="19"/>
        <v>0</v>
      </c>
      <c r="N21" s="20">
        <f t="shared" si="23"/>
        <v>0</v>
      </c>
      <c r="O21" s="16">
        <f t="shared" si="24"/>
        <v>0</v>
      </c>
      <c r="P21" s="19">
        <f t="shared" si="20"/>
        <v>0</v>
      </c>
      <c r="Q21" s="1"/>
      <c r="R21" s="1"/>
      <c r="S21" s="1"/>
      <c r="T21" s="1"/>
      <c r="U21" s="1"/>
      <c r="V21" s="1"/>
      <c r="W21" s="1"/>
      <c r="X21" s="1"/>
      <c r="Y21" s="1"/>
      <c r="Z21" s="1"/>
      <c r="AA21" s="1"/>
      <c r="AB21" s="1"/>
      <c r="AC21" s="1"/>
      <c r="AD21" s="1"/>
      <c r="AE21" s="1"/>
      <c r="AF21" s="1"/>
      <c r="AG21" s="1"/>
      <c r="AH21" s="1"/>
      <c r="AI21" s="1"/>
      <c r="AJ21" s="1"/>
    </row>
    <row r="22" spans="1:36" ht="18" x14ac:dyDescent="0.35">
      <c r="A22" s="9"/>
      <c r="B22" s="30" t="s">
        <v>13</v>
      </c>
      <c r="C22" s="31"/>
      <c r="D22" s="31"/>
      <c r="E22" s="33">
        <f t="shared" ref="E22:G22" si="29">SUM(E16:E21)</f>
        <v>30</v>
      </c>
      <c r="F22" s="47">
        <f t="shared" si="29"/>
        <v>0.92549999999999999</v>
      </c>
      <c r="G22" s="48">
        <f t="shared" si="29"/>
        <v>30.9255</v>
      </c>
      <c r="H22" s="1"/>
      <c r="I22" s="30" t="s">
        <v>13</v>
      </c>
      <c r="J22" s="35"/>
      <c r="K22" s="35"/>
      <c r="L22" s="33">
        <f t="shared" ref="L22:P22" si="30">SUM(L16:L21)</f>
        <v>21</v>
      </c>
      <c r="M22" s="33">
        <f t="shared" si="30"/>
        <v>1.2</v>
      </c>
      <c r="N22" s="33">
        <f t="shared" si="30"/>
        <v>0.94093499999999997</v>
      </c>
      <c r="O22" s="33">
        <f t="shared" si="30"/>
        <v>18</v>
      </c>
      <c r="P22" s="34">
        <f t="shared" si="30"/>
        <v>41.140935000000006</v>
      </c>
      <c r="Q22" s="1"/>
      <c r="R22" s="1"/>
      <c r="S22" s="1"/>
      <c r="T22" s="1"/>
      <c r="U22" s="1"/>
      <c r="V22" s="1"/>
      <c r="W22" s="1"/>
      <c r="X22" s="1"/>
      <c r="Y22" s="1"/>
      <c r="Z22" s="1"/>
      <c r="AA22" s="1"/>
      <c r="AB22" s="1"/>
      <c r="AC22" s="1"/>
      <c r="AD22" s="1"/>
      <c r="AE22" s="1"/>
      <c r="AF22" s="1"/>
      <c r="AG22" s="1"/>
      <c r="AH22" s="1"/>
      <c r="AI22" s="1"/>
      <c r="AJ22" s="1"/>
    </row>
    <row r="23" spans="1:36" ht="18"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8"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8" x14ac:dyDescent="0.35">
      <c r="A25" s="1"/>
      <c r="B25" s="49"/>
      <c r="C25" s="50" t="s">
        <v>18</v>
      </c>
      <c r="D25" s="50" t="s">
        <v>19</v>
      </c>
      <c r="E25" s="50" t="s">
        <v>20</v>
      </c>
      <c r="F25" s="51" t="s">
        <v>21</v>
      </c>
      <c r="G25" s="1"/>
      <c r="H25" s="70" t="s">
        <v>22</v>
      </c>
      <c r="I25" s="71"/>
      <c r="J25" s="71"/>
      <c r="K25" s="71"/>
      <c r="L25" s="71"/>
      <c r="M25" s="71"/>
      <c r="N25" s="71"/>
      <c r="O25" s="72"/>
      <c r="P25" s="1"/>
      <c r="Q25" s="1"/>
      <c r="R25" s="1"/>
      <c r="S25" s="1"/>
      <c r="T25" s="1"/>
      <c r="U25" s="1"/>
      <c r="V25" s="1"/>
      <c r="W25" s="1"/>
      <c r="X25" s="1"/>
      <c r="Y25" s="1"/>
      <c r="Z25" s="1"/>
      <c r="AA25" s="1"/>
      <c r="AB25" s="1"/>
      <c r="AC25" s="1"/>
      <c r="AD25" s="1"/>
      <c r="AE25" s="1"/>
      <c r="AF25" s="1"/>
      <c r="AG25" s="1"/>
      <c r="AH25" s="1"/>
      <c r="AI25" s="1"/>
      <c r="AJ25" s="1"/>
    </row>
    <row r="26" spans="1:36" ht="18" x14ac:dyDescent="0.35">
      <c r="A26" s="9"/>
      <c r="B26" s="52" t="s">
        <v>23</v>
      </c>
      <c r="C26" s="27">
        <v>5.0000000000000001E-3</v>
      </c>
      <c r="D26" s="27">
        <v>3.5000000000000001E-3</v>
      </c>
      <c r="E26" s="23" t="s">
        <v>24</v>
      </c>
      <c r="F26" s="53" t="s">
        <v>25</v>
      </c>
      <c r="G26" s="1"/>
      <c r="H26" s="73"/>
      <c r="I26" s="74"/>
      <c r="J26" s="74"/>
      <c r="K26" s="74"/>
      <c r="L26" s="74"/>
      <c r="M26" s="74"/>
      <c r="N26" s="74"/>
      <c r="O26" s="75"/>
      <c r="P26" s="1"/>
      <c r="Q26" s="1"/>
      <c r="R26" s="1"/>
      <c r="S26" s="1"/>
      <c r="T26" s="1"/>
      <c r="U26" s="1"/>
      <c r="V26" s="1"/>
      <c r="W26" s="1"/>
      <c r="X26" s="1"/>
      <c r="Y26" s="1"/>
      <c r="Z26" s="1"/>
      <c r="AA26" s="1"/>
      <c r="AB26" s="1"/>
      <c r="AC26" s="1"/>
      <c r="AD26" s="1"/>
      <c r="AE26" s="1"/>
      <c r="AF26" s="1"/>
      <c r="AG26" s="1"/>
      <c r="AH26" s="1"/>
      <c r="AI26" s="1"/>
      <c r="AJ26" s="1"/>
    </row>
    <row r="27" spans="1:36" ht="18" x14ac:dyDescent="0.35">
      <c r="A27" s="9"/>
      <c r="B27" s="54" t="s">
        <v>26</v>
      </c>
      <c r="C27" s="85">
        <v>5.1000000000000003E-6</v>
      </c>
      <c r="D27" s="85">
        <v>5.1000000000000003E-6</v>
      </c>
      <c r="E27" s="8" t="s">
        <v>27</v>
      </c>
      <c r="F27" s="55" t="s">
        <v>28</v>
      </c>
      <c r="G27" s="1"/>
      <c r="H27" s="73"/>
      <c r="I27" s="74"/>
      <c r="J27" s="74"/>
      <c r="K27" s="74"/>
      <c r="L27" s="74"/>
      <c r="M27" s="74"/>
      <c r="N27" s="74"/>
      <c r="O27" s="75"/>
      <c r="P27" s="1"/>
      <c r="Q27" s="1"/>
      <c r="R27" s="1"/>
      <c r="S27" s="1"/>
      <c r="T27" s="1"/>
      <c r="U27" s="1"/>
      <c r="V27" s="1"/>
      <c r="W27" s="1"/>
      <c r="X27" s="1"/>
      <c r="Y27" s="1"/>
      <c r="Z27" s="1"/>
      <c r="AA27" s="1"/>
      <c r="AB27" s="1"/>
      <c r="AC27" s="1"/>
      <c r="AD27" s="1"/>
      <c r="AE27" s="1"/>
      <c r="AF27" s="1"/>
      <c r="AG27" s="1"/>
      <c r="AH27" s="1"/>
      <c r="AI27" s="1"/>
      <c r="AJ27" s="1"/>
    </row>
    <row r="28" spans="1:36" ht="18" x14ac:dyDescent="0.35">
      <c r="A28" s="9"/>
      <c r="B28" s="52" t="s">
        <v>29</v>
      </c>
      <c r="C28" s="56">
        <v>1.2999999999999999E-4</v>
      </c>
      <c r="D28" s="86">
        <v>1.2999999999999999E-4</v>
      </c>
      <c r="E28" s="23" t="s">
        <v>24</v>
      </c>
      <c r="F28" s="53" t="s">
        <v>28</v>
      </c>
      <c r="G28" s="1"/>
      <c r="H28" s="73"/>
      <c r="I28" s="74"/>
      <c r="J28" s="74"/>
      <c r="K28" s="74"/>
      <c r="L28" s="74"/>
      <c r="M28" s="74"/>
      <c r="N28" s="74"/>
      <c r="O28" s="75"/>
      <c r="P28" s="1"/>
      <c r="Q28" s="1"/>
      <c r="R28" s="1"/>
      <c r="S28" s="1"/>
      <c r="T28" s="1"/>
      <c r="U28" s="1"/>
      <c r="V28" s="1"/>
      <c r="W28" s="1"/>
      <c r="X28" s="1"/>
      <c r="Y28" s="1"/>
      <c r="Z28" s="1"/>
      <c r="AA28" s="1"/>
      <c r="AB28" s="1"/>
      <c r="AC28" s="1"/>
      <c r="AD28" s="1"/>
      <c r="AE28" s="1"/>
      <c r="AF28" s="1"/>
      <c r="AG28" s="1"/>
      <c r="AH28" s="1"/>
      <c r="AI28" s="1"/>
      <c r="AJ28" s="1"/>
    </row>
    <row r="29" spans="1:36" ht="18" x14ac:dyDescent="0.35">
      <c r="A29" s="9"/>
      <c r="B29" s="54" t="s">
        <v>8</v>
      </c>
      <c r="C29" s="8" t="s">
        <v>11</v>
      </c>
      <c r="D29" s="29">
        <v>2.0000000000000001E-4</v>
      </c>
      <c r="E29" s="8" t="s">
        <v>24</v>
      </c>
      <c r="F29" s="55" t="s">
        <v>25</v>
      </c>
      <c r="G29" s="1"/>
      <c r="H29" s="73"/>
      <c r="I29" s="74"/>
      <c r="J29" s="74"/>
      <c r="K29" s="74"/>
      <c r="L29" s="74"/>
      <c r="M29" s="74"/>
      <c r="N29" s="74"/>
      <c r="O29" s="75"/>
      <c r="P29" s="1"/>
      <c r="Q29" s="1"/>
      <c r="R29" s="1"/>
      <c r="S29" s="1"/>
      <c r="T29" s="1"/>
      <c r="U29" s="1"/>
      <c r="V29" s="1"/>
      <c r="W29" s="1"/>
      <c r="X29" s="1"/>
      <c r="Y29" s="1"/>
      <c r="Z29" s="1"/>
      <c r="AA29" s="1"/>
      <c r="AB29" s="1"/>
      <c r="AC29" s="1"/>
      <c r="AD29" s="1"/>
      <c r="AE29" s="1"/>
      <c r="AF29" s="1"/>
      <c r="AG29" s="1"/>
      <c r="AH29" s="1"/>
      <c r="AI29" s="1"/>
      <c r="AJ29" s="1"/>
    </row>
    <row r="30" spans="1:36" ht="18" x14ac:dyDescent="0.35">
      <c r="A30" s="9"/>
      <c r="B30" s="52" t="s">
        <v>30</v>
      </c>
      <c r="C30" s="23" t="s">
        <v>11</v>
      </c>
      <c r="D30" s="57">
        <v>5.5999999999999995E-4</v>
      </c>
      <c r="E30" s="23" t="s">
        <v>31</v>
      </c>
      <c r="F30" s="53" t="s">
        <v>25</v>
      </c>
      <c r="G30" s="1"/>
      <c r="H30" s="73"/>
      <c r="I30" s="74"/>
      <c r="J30" s="74"/>
      <c r="K30" s="74"/>
      <c r="L30" s="74"/>
      <c r="M30" s="74"/>
      <c r="N30" s="74"/>
      <c r="O30" s="75"/>
      <c r="P30" s="1"/>
      <c r="Q30" s="1"/>
      <c r="R30" s="1"/>
      <c r="S30" s="1"/>
      <c r="T30" s="1"/>
      <c r="U30" s="1"/>
      <c r="V30" s="1"/>
      <c r="W30" s="1"/>
      <c r="X30" s="1"/>
      <c r="Y30" s="1"/>
      <c r="Z30" s="1"/>
      <c r="AA30" s="1"/>
      <c r="AB30" s="1"/>
      <c r="AC30" s="1"/>
      <c r="AD30" s="1"/>
      <c r="AE30" s="1"/>
      <c r="AF30" s="1"/>
      <c r="AG30" s="1"/>
      <c r="AH30" s="1"/>
      <c r="AI30" s="1"/>
      <c r="AJ30" s="1"/>
    </row>
    <row r="31" spans="1:36" ht="18" x14ac:dyDescent="0.35">
      <c r="A31" s="9"/>
      <c r="B31" s="54" t="s">
        <v>32</v>
      </c>
      <c r="C31" s="8" t="s">
        <v>11</v>
      </c>
      <c r="D31" s="28">
        <v>1.75E-4</v>
      </c>
      <c r="E31" s="8" t="s">
        <v>31</v>
      </c>
      <c r="F31" s="55" t="s">
        <v>25</v>
      </c>
      <c r="G31" s="1"/>
      <c r="H31" s="73"/>
      <c r="I31" s="74"/>
      <c r="J31" s="74"/>
      <c r="K31" s="74"/>
      <c r="L31" s="74"/>
      <c r="M31" s="74"/>
      <c r="N31" s="74"/>
      <c r="O31" s="75"/>
      <c r="P31" s="1"/>
      <c r="Q31" s="1"/>
      <c r="R31" s="1"/>
      <c r="S31" s="1"/>
      <c r="T31" s="1"/>
      <c r="U31" s="1"/>
      <c r="V31" s="1"/>
      <c r="W31" s="1"/>
      <c r="X31" s="1"/>
      <c r="Y31" s="1"/>
      <c r="Z31" s="1"/>
      <c r="AA31" s="1"/>
      <c r="AB31" s="1"/>
      <c r="AC31" s="1"/>
      <c r="AD31" s="1"/>
      <c r="AE31" s="1"/>
      <c r="AF31" s="1"/>
      <c r="AG31" s="1"/>
      <c r="AH31" s="1"/>
      <c r="AI31" s="1"/>
      <c r="AJ31" s="1"/>
    </row>
    <row r="32" spans="1:36" ht="18" x14ac:dyDescent="0.35">
      <c r="A32" s="9"/>
      <c r="B32" s="58" t="s">
        <v>33</v>
      </c>
      <c r="C32" s="59" t="s">
        <v>11</v>
      </c>
      <c r="D32" s="60">
        <v>3.0000000000000001E-3</v>
      </c>
      <c r="E32" s="59" t="s">
        <v>24</v>
      </c>
      <c r="F32" s="61" t="s">
        <v>25</v>
      </c>
      <c r="G32" s="1"/>
      <c r="H32" s="76"/>
      <c r="I32" s="77"/>
      <c r="J32" s="77"/>
      <c r="K32" s="77"/>
      <c r="L32" s="77"/>
      <c r="M32" s="77"/>
      <c r="N32" s="77"/>
      <c r="O32" s="78"/>
      <c r="P32" s="1"/>
      <c r="Q32" s="1"/>
      <c r="R32" s="1"/>
      <c r="S32" s="1"/>
      <c r="T32" s="1"/>
      <c r="U32" s="1"/>
      <c r="V32" s="1"/>
      <c r="W32" s="1"/>
      <c r="X32" s="1"/>
      <c r="Y32" s="1"/>
      <c r="Z32" s="1"/>
      <c r="AA32" s="1"/>
      <c r="AB32" s="1"/>
      <c r="AC32" s="1"/>
      <c r="AD32" s="1"/>
      <c r="AE32" s="1"/>
      <c r="AF32" s="1"/>
      <c r="AG32" s="1"/>
      <c r="AH32" s="1"/>
      <c r="AI32" s="1"/>
      <c r="AJ32" s="1"/>
    </row>
    <row r="33" spans="1:36" ht="18" x14ac:dyDescent="0.35">
      <c r="A33" s="1"/>
      <c r="B33" s="1"/>
      <c r="C33" s="8"/>
      <c r="D33" s="20"/>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8"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8" x14ac:dyDescent="0.35">
      <c r="A35" s="1"/>
      <c r="B35" s="62" t="s">
        <v>26</v>
      </c>
      <c r="C35" s="63" t="s">
        <v>34</v>
      </c>
      <c r="D35" s="64"/>
      <c r="E35" s="64"/>
      <c r="F35" s="64"/>
      <c r="G35" s="63" t="s">
        <v>35</v>
      </c>
      <c r="H35" s="64"/>
      <c r="I35" s="63"/>
      <c r="J35" s="65"/>
      <c r="L35" s="1"/>
      <c r="M35" s="5"/>
      <c r="N35" s="1"/>
      <c r="O35" s="5"/>
      <c r="P35" s="1"/>
      <c r="Q35" s="1"/>
      <c r="R35" s="1"/>
      <c r="S35" s="1"/>
      <c r="T35" s="1"/>
      <c r="U35" s="1"/>
      <c r="V35" s="1"/>
      <c r="W35" s="1"/>
      <c r="X35" s="1"/>
      <c r="Y35" s="1"/>
      <c r="Z35" s="1"/>
      <c r="AA35" s="1"/>
      <c r="AB35" s="1"/>
      <c r="AC35" s="1"/>
      <c r="AD35" s="1"/>
      <c r="AE35" s="1"/>
      <c r="AF35" s="1"/>
      <c r="AG35" s="1"/>
      <c r="AH35" s="1"/>
      <c r="AI35" s="1"/>
      <c r="AJ35" s="1"/>
    </row>
    <row r="36" spans="1:36" ht="15.75" customHeight="1" x14ac:dyDescent="0.35">
      <c r="A36" s="1"/>
      <c r="B36" s="54" t="s">
        <v>36</v>
      </c>
      <c r="C36" s="5" t="s">
        <v>37</v>
      </c>
      <c r="D36" s="1"/>
      <c r="E36" s="1"/>
      <c r="F36" s="1"/>
      <c r="G36" s="5" t="s">
        <v>35</v>
      </c>
      <c r="H36" s="1"/>
      <c r="I36" s="1"/>
      <c r="J36" s="37"/>
      <c r="K36" s="5"/>
      <c r="L36" s="1"/>
      <c r="M36" s="5"/>
      <c r="N36" s="1"/>
      <c r="O36" s="1"/>
      <c r="P36" s="1"/>
      <c r="Q36" s="1"/>
      <c r="R36" s="1"/>
      <c r="S36" s="1"/>
      <c r="T36" s="1"/>
      <c r="U36" s="1"/>
      <c r="V36" s="1"/>
      <c r="W36" s="1"/>
      <c r="X36" s="1"/>
      <c r="Y36" s="1"/>
      <c r="Z36" s="1"/>
      <c r="AA36" s="1"/>
      <c r="AB36" s="1"/>
      <c r="AC36" s="1"/>
      <c r="AD36" s="1"/>
      <c r="AE36" s="1"/>
      <c r="AF36" s="1"/>
      <c r="AG36" s="1"/>
      <c r="AH36" s="1"/>
      <c r="AI36" s="1"/>
      <c r="AJ36" s="1"/>
    </row>
    <row r="37" spans="1:36" ht="18" x14ac:dyDescent="0.35">
      <c r="A37" s="1"/>
      <c r="B37" s="54" t="s">
        <v>30</v>
      </c>
      <c r="C37" s="5" t="s">
        <v>38</v>
      </c>
      <c r="D37" s="1"/>
      <c r="E37" s="1"/>
      <c r="F37" s="1"/>
      <c r="G37" s="1"/>
      <c r="H37" s="1"/>
      <c r="I37" s="1"/>
      <c r="J37" s="37"/>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8" x14ac:dyDescent="0.35">
      <c r="A38" s="1"/>
      <c r="B38" s="54" t="s">
        <v>32</v>
      </c>
      <c r="C38" s="5" t="s">
        <v>39</v>
      </c>
      <c r="D38" s="1"/>
      <c r="E38" s="1"/>
      <c r="F38" s="1"/>
      <c r="G38" s="1"/>
      <c r="H38" s="1"/>
      <c r="I38" s="1"/>
      <c r="J38" s="37"/>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8" x14ac:dyDescent="0.35">
      <c r="A39" s="1"/>
      <c r="B39" s="66" t="s">
        <v>40</v>
      </c>
      <c r="C39" s="67" t="s">
        <v>41</v>
      </c>
      <c r="D39" s="68"/>
      <c r="E39" s="68"/>
      <c r="F39" s="68"/>
      <c r="G39" s="68"/>
      <c r="H39" s="68"/>
      <c r="I39" s="68"/>
      <c r="J39" s="69"/>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8"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8"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8"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8"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8"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8"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8"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8"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8"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8"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8"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8"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8"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8"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8"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8"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8"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8"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8"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8"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8"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8"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8"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8"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8"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8"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8"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8"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8"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8"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8"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8"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8"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8"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8"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8"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8"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8"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8"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8"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8"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8"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8"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8"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8"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8"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8"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8"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8"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8"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8"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8"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8"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8"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8"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8"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8"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8"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8"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8"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8"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8"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8"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8"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8"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8"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8"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8"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8"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8"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8"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8"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8"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8"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8"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8"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8"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8"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8"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8"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8"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8"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8"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8"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8"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8"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8"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8"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8"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8"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8"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8"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8"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8"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8"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8"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8"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8"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8"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8"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8"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8"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8"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8"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8"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8"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8"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8"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8"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8"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8"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8"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8"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8"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8"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8"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8"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8"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8"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8"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8"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8"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8"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8"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8"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8"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8"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8"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8"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8"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8"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8"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8"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8"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8"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8"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8"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8"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8"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8"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8"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8"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8"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8"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8"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8"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8"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8"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8"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8"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8"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8"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8"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8"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8"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8"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8"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8"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8"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8"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8"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8"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8"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8"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8"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8"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8"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8"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8"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8"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8"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8"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8"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8"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8"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8"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8"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8"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8"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8"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8"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8"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8"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8"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8"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8"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8"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8"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8"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8"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8"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8"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8"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8"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8"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8"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8"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8"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8"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8"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8"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8"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8"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8"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8"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8"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8"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8"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8"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8"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8"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8"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8"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8"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8"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8"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8"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8"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8"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8"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8"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8"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8"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8"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8"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8"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8"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8"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8"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8"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8"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8"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8"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8"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8"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8"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8"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8"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8"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8"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8"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8"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8"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8"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8"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8"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8"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8"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8"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8"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8"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8"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8"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8"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8"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8"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8"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8"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8"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8"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8"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8"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8"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8"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8"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8"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8"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8"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8"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8"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8"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8"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8"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8"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8"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8"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8"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8"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8"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8"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8"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8"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8"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8"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8"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8"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8"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8"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8"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8"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8"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8"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8"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8"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8"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8"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8"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8"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8"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8"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8"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8"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8"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8"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8"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8"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8"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8"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8"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8"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8"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8"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8"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8"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8"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8"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8"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8"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8"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8"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8"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8"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8"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8"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8"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8"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8"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8"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8"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8"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8"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8"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8"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8"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8"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8"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8"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8"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8"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8"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8"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8"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8"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8"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8"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8"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8"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8"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8"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8"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8"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8"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8"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8"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8"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8"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8"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8"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8"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8"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8"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8"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8"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8"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8"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8"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8"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8"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8"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8"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8"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8"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8"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8"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8"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8"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8"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8"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8"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8"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8"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8"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8"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8"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8"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8"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8"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8"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8"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8"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8"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8"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8"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8"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8"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8"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8"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8"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8"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8"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8"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8"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8"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8"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8"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8"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8"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8"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8"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8"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8"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8"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8"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8"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8"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8"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8"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8"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8"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8"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8"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8"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8"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8"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8"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8"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8"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8"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8"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8"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8"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8"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8"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8"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8"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8"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8"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8"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8"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8"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8"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8"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8"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8"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8"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8"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8"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8"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8"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8"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8"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8"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8"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8"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8"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8"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8"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8"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8"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8"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8"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8"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8"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8"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8"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8"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8"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8"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8"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8"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8"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8"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8"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8"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8"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8"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8"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8"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8"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8"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8"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8"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8"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8"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8"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8"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8"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8"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8"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8"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8"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8"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8"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8"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8"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8"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8"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8"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8"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8"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8"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8"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8"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8"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8"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8"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8"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8"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8"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8"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8"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8"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8"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8"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8"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8"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8"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8"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8"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8"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8"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8"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8"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8"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8"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8"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8"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8"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8"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8"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8"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8"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8"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8"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8"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8"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8"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8"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8"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8"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8"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8"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8"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8"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8"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8"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8"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8"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8"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8"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8"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8"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8"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8"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8"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8"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8"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8"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8"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8"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8"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8"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8"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8"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8"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8"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8"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8"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8"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8"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8"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8"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8"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8"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8"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8"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8"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8"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8"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8"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8"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8"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8"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8"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8"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8"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8"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8"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8"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8"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8"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8"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8"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8"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8"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8"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8"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8"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8"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8"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8"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8"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8"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8"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8"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8"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8"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8"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8"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8"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8"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8"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8"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8"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8"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8"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8"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8"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8"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8"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8"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8"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8"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8"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8"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8"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8"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8"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8"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8"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8"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8"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8"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8"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8"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8"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8"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8"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8"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8"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8"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8"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8"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8"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8"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8"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8"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8"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8"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8"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8"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8"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8"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8"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8"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8"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8"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8"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8"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8"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8"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8"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8"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8"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8"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8"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8"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8"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8"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8"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8"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8"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8"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8"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8"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8"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8"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8"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8"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8"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8"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8"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8"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8"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8"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8"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8"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8"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8"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8"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8"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8"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8"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8"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8"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8"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8"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8"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8"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8"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8"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8"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8"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8"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8"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8"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8"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8"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8"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8"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8"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8"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8"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8"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8"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8"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8"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8"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8"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8"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8"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8"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8"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8"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8"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8"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8"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8"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8"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8"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8"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8"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8"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8"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8"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8"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8"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8"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8"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8"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8"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8"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8"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8"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8"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8"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8"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8"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8"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8"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8"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8"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8"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8"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8"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8"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8"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8"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8"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8"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8"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8"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8"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8"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8"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8"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8"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8"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8"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8"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8"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8"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8"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8"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8"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8"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8"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8"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8"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8"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8"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8"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8"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8"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8"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8"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8"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8"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8"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8"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8"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8"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8"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8"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8"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8"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8"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8"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8"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8"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8"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8"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8"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8"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8"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8"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8"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8"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8"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8"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8"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8"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8"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8"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8"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8"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8"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8"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8"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8"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8"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8"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8"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8"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8"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8"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8"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8"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8"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8"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8"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8"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8"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8"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8"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8"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8"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8"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8"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8"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8"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8"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8"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8"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8"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8"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8"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8"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8"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8"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8"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8"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8"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8"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8"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8"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8"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8"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8"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8"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8"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8"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8"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8"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8"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8"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8"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8"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8"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8"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8"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8"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8"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8"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8"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8"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8"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8"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8"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8"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8"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8"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8"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8"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8"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8"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8"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8"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8"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8"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8"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8"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8"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8"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8"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8"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8"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8"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8"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8"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8"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8"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8"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8"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8"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8"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8"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8"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8"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8"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8"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8"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8"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8"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8"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8"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8"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8"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8"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8"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8"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8"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8"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8"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8"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8"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8"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8"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8"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8"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8"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8"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8"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8"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8"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8"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8"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8"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8"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8"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8"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8"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8"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8"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8"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8"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8"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8"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8"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8"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8"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8"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8"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8"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8"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8"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8"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8"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8"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8"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8"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1:36" ht="18"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1:36" ht="18"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1:36" ht="18"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1:36" ht="18"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1:36" ht="18"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1:36" ht="18"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1:36" ht="18"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1:36" ht="18"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1:36" ht="18"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sheetData>
  <mergeCells count="6">
    <mergeCell ref="B2:P2"/>
    <mergeCell ref="H25:O32"/>
    <mergeCell ref="B4:G4"/>
    <mergeCell ref="I4:P4"/>
    <mergeCell ref="B14:G14"/>
    <mergeCell ref="I14:P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3A21400344DF43B00DFFF739130578" ma:contentTypeVersion="10" ma:contentTypeDescription="Create a new document." ma:contentTypeScope="" ma:versionID="04d610d973b38fb93a7a688a3c70ecc1">
  <xsd:schema xmlns:xsd="http://www.w3.org/2001/XMLSchema" xmlns:xs="http://www.w3.org/2001/XMLSchema" xmlns:p="http://schemas.microsoft.com/office/2006/metadata/properties" xmlns:ns2="f6c33696-1f17-4bc7-9bed-69ae9b0d85ca" targetNamespace="http://schemas.microsoft.com/office/2006/metadata/properties" ma:root="true" ma:fieldsID="a0e9bf6f9df858d6555aebc8085a24b6" ns2:_="">
    <xsd:import namespace="f6c33696-1f17-4bc7-9bed-69ae9b0d85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33696-1f17-4bc7-9bed-69ae9b0d85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8581A1-6859-44DC-A7BF-7B8F242B822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28CA08D-1BAA-40B3-9FAD-8E62C7F44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33696-1f17-4bc7-9bed-69ae9b0d8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E5191C-14D2-498E-A5EF-38F1218034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 Commission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Baehr Enterprises</dc:creator>
  <cp:lastModifiedBy>Baehr Enterprises</cp:lastModifiedBy>
  <dcterms:created xsi:type="dcterms:W3CDTF">2022-04-06T22:51:52Z</dcterms:created>
  <dcterms:modified xsi:type="dcterms:W3CDTF">2022-04-10T23:43:21Z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0x010100033A21400344DF43B00DFFF739130578</vt:lpwstr>
  </property>
</Properties>
</file>